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耕地地力补贴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<sst xmlns="http://schemas.openxmlformats.org/spreadsheetml/2006/main" count="50" uniqueCount="49">
  <si>
    <t>附表1</t>
  </si>
  <si>
    <t>2021年耕地地力保护补贴资金兑付情况表</t>
  </si>
  <si>
    <t>单位：元、亩</t>
  </si>
  <si>
    <t>序号</t>
  </si>
  <si>
    <t>市县（区）</t>
  </si>
  <si>
    <t>21年应下达补贴资金</t>
  </si>
  <si>
    <t>提前告知2021年补贴资金</t>
  </si>
  <si>
    <t>扣减2020年及以前年度结余</t>
  </si>
  <si>
    <t>此次实际下达补贴资金</t>
  </si>
  <si>
    <t>补贴面积合计</t>
  </si>
  <si>
    <t>水地</t>
  </si>
  <si>
    <t>旱地</t>
  </si>
  <si>
    <t>备 注</t>
  </si>
  <si>
    <t xml:space="preserve"> 补贴金额（83元/亩）</t>
  </si>
  <si>
    <t>补贴面积</t>
  </si>
  <si>
    <t>补贴金额（36元/亩）</t>
  </si>
  <si>
    <t>合 计</t>
  </si>
  <si>
    <t>银川市</t>
  </si>
  <si>
    <t>其中：兴庆区</t>
  </si>
  <si>
    <t xml:space="preserve">      金凤区</t>
  </si>
  <si>
    <t>退回农发行3460元。</t>
  </si>
  <si>
    <t xml:space="preserve">      西夏区</t>
  </si>
  <si>
    <t>永宁县</t>
  </si>
  <si>
    <t>贺兰县</t>
  </si>
  <si>
    <t>灵武市</t>
  </si>
  <si>
    <t>石嘴山市</t>
  </si>
  <si>
    <t>其中：惠农区</t>
  </si>
  <si>
    <t xml:space="preserve">    大武口区</t>
  </si>
  <si>
    <t>平罗县</t>
  </si>
  <si>
    <t>吴忠市</t>
  </si>
  <si>
    <t>其中：利通区</t>
  </si>
  <si>
    <t>青铜峡市</t>
  </si>
  <si>
    <t>红寺堡区</t>
  </si>
  <si>
    <t>同心县</t>
  </si>
  <si>
    <t>退回农发行24989191元。</t>
  </si>
  <si>
    <t>盐池县</t>
  </si>
  <si>
    <t>固原市</t>
  </si>
  <si>
    <t>其中：原州区</t>
  </si>
  <si>
    <t>退回农发行283784元。</t>
  </si>
  <si>
    <t>西吉县</t>
  </si>
  <si>
    <t>彭阳县</t>
  </si>
  <si>
    <t>泾源县</t>
  </si>
  <si>
    <t>隆德县</t>
  </si>
  <si>
    <t>中卫市</t>
  </si>
  <si>
    <t>其中:沙坡头区</t>
  </si>
  <si>
    <t>中宁县</t>
  </si>
  <si>
    <t>海原县</t>
  </si>
  <si>
    <t>宁夏农垦集团</t>
  </si>
  <si>
    <t>退回农发行3197005元。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</si>
</sst>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14"/>
      <name val="宋体"/>
      <family val="0"/>
    </font>
    <font>
      <sz val="12"/>
      <color indexed="12"/>
      <name val="宋体"/>
      <family val="0"/>
    </font>
    <font>
      <sz val="12"/>
      <color indexed="16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0"/>
      <name val="Times New Roman"/>
      <family val="0"/>
    </font>
    <font>
      <sz val="10"/>
      <name val="Times New Roman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0"/>
      <name val="Arial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2" fillId="8" borderId="0" applyNumberFormat="0" applyBorder="0" applyAlignment="0" applyProtection="0"/>
    <xf numFmtId="0" fontId="18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3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9" borderId="0" applyNumberFormat="0" applyBorder="0" applyAlignment="0" applyProtection="0"/>
    <xf numFmtId="0" fontId="16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44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28" fillId="10" borderId="5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2" borderId="0" applyNumberFormat="0" applyBorder="0" applyAlignment="0" applyProtection="0"/>
    <xf numFmtId="0" fontId="30" fillId="2" borderId="5" applyNumberFormat="0" applyAlignment="0" applyProtection="0"/>
    <xf numFmtId="0" fontId="20" fillId="10" borderId="6" applyNumberFormat="0" applyAlignment="0" applyProtection="0"/>
    <xf numFmtId="0" fontId="31" fillId="13" borderId="7" applyNumberFormat="0" applyAlignment="0" applyProtection="0"/>
    <xf numFmtId="0" fontId="32" fillId="0" borderId="8" applyNumberFormat="0" applyFill="0" applyAlignment="0" applyProtection="0"/>
    <xf numFmtId="0" fontId="0" fillId="0" borderId="0">
      <alignment vertical="center"/>
      <protection/>
    </xf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0" fillId="3" borderId="9" applyNumberFormat="0" applyFont="0" applyAlignment="0" applyProtection="0"/>
    <xf numFmtId="0" fontId="22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4" borderId="0" applyNumberFormat="0" applyBorder="0" applyAlignment="0" applyProtection="0"/>
    <xf numFmtId="0" fontId="12" fillId="6" borderId="0" applyNumberFormat="0" applyBorder="0" applyAlignment="0" applyProtection="0"/>
    <xf numFmtId="0" fontId="25" fillId="15" borderId="0" applyNumberFormat="0" applyBorder="0" applyAlignment="0" applyProtection="0"/>
    <xf numFmtId="0" fontId="13" fillId="16" borderId="0" applyNumberFormat="0" applyBorder="0" applyAlignment="0" applyProtection="0"/>
    <xf numFmtId="0" fontId="12" fillId="5" borderId="0" applyNumberFormat="0" applyBorder="0" applyAlignment="0" applyProtection="0"/>
    <xf numFmtId="0" fontId="13" fillId="4" borderId="0" applyNumberFormat="0" applyBorder="0" applyAlignment="0" applyProtection="0"/>
    <xf numFmtId="0" fontId="12" fillId="2" borderId="0" applyNumberFormat="0" applyBorder="0" applyAlignment="0" applyProtection="0"/>
    <xf numFmtId="0" fontId="13" fillId="17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176" fontId="9" fillId="0" borderId="10" xfId="28" applyNumberFormat="1" applyFont="1" applyBorder="1" applyAlignment="1" applyProtection="1">
      <alignment horizontal="center" vertical="center" wrapText="1"/>
      <protection/>
    </xf>
    <xf numFmtId="0" fontId="7" fillId="0" borderId="10" xfId="50" applyFont="1" applyFill="1" applyBorder="1" applyAlignment="1" applyProtection="1">
      <alignment horizontal="left" vertical="center" wrapText="1"/>
      <protection/>
    </xf>
    <xf numFmtId="176" fontId="10" fillId="0" borderId="10" xfId="28" applyNumberFormat="1" applyFont="1" applyBorder="1" applyAlignment="1" applyProtection="1">
      <alignment horizontal="center" vertical="center" wrapText="1"/>
      <protection/>
    </xf>
    <xf numFmtId="176" fontId="10" fillId="0" borderId="10" xfId="50" applyNumberFormat="1" applyFont="1" applyFill="1" applyBorder="1" applyAlignment="1" applyProtection="1">
      <alignment horizontal="left" vertical="center" wrapText="1"/>
      <protection/>
    </xf>
    <xf numFmtId="176" fontId="10" fillId="0" borderId="10" xfId="28" applyNumberFormat="1" applyFont="1" applyFill="1" applyBorder="1" applyAlignment="1" applyProtection="1">
      <alignment horizontal="center" vertical="center" wrapText="1"/>
      <protection/>
    </xf>
    <xf numFmtId="0" fontId="7" fillId="18" borderId="10" xfId="50" applyFont="1" applyFill="1" applyBorder="1" applyAlignment="1" applyProtection="1">
      <alignment horizontal="left" vertical="center" wrapText="1"/>
      <protection/>
    </xf>
    <xf numFmtId="176" fontId="10" fillId="18" borderId="10" xfId="28" applyNumberFormat="1" applyFont="1" applyFill="1" applyBorder="1" applyAlignment="1" applyProtection="1">
      <alignment horizontal="center" vertical="center" wrapText="1"/>
      <protection/>
    </xf>
    <xf numFmtId="176" fontId="10" fillId="18" borderId="10" xfId="50" applyNumberFormat="1" applyFont="1" applyFill="1" applyBorder="1" applyAlignment="1" applyProtection="1">
      <alignment horizontal="left" vertical="center" wrapText="1"/>
      <protection/>
    </xf>
    <xf numFmtId="176" fontId="10" fillId="18" borderId="10" xfId="28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11" fillId="18" borderId="10" xfId="0" applyFont="1" applyFill="1" applyBorder="1" applyAlignment="1" applyProtection="1">
      <alignment horizontal="center" vertical="center" wrapText="1"/>
      <protection/>
    </xf>
    <xf numFmtId="176" fontId="10" fillId="0" borderId="10" xfId="28" applyNumberFormat="1" applyFont="1" applyBorder="1" applyAlignment="1" applyProtection="1">
      <alignment horizontal="center" vertical="center"/>
      <protection/>
    </xf>
    <xf numFmtId="43" fontId="11" fillId="0" borderId="10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vertical="center"/>
      <protection/>
    </xf>
  </cellXfs>
  <cellStyles count="52">
    <cellStyle name="Normal" xfId="0"/>
    <cellStyle name="RowLevel_1" xfId="15"/>
    <cellStyle name="40% - 强调文字颜色 6" xfId="16"/>
    <cellStyle name="20% - 强调文字颜色 6" xfId="17"/>
    <cellStyle name="强调文字颜色 6" xfId="18"/>
    <cellStyle name="40% - 强调文字颜色 5" xfId="19"/>
    <cellStyle name="ColLevel_1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常规_全区家电下乡补贴资金分配表" xfId="50"/>
    <cellStyle name="60% - 强调文字颜色 1" xfId="51"/>
    <cellStyle name="60% - 强调文字颜色 3" xfId="52"/>
    <cellStyle name="注释" xfId="53"/>
    <cellStyle name="标题" xfId="54"/>
    <cellStyle name="好" xfId="55"/>
    <cellStyle name="标题 4" xfId="56"/>
    <cellStyle name="强调文字颜色 1" xfId="57"/>
    <cellStyle name="适中" xfId="58"/>
    <cellStyle name="20% - 强调文字颜色 1" xfId="59"/>
    <cellStyle name="差" xfId="60"/>
    <cellStyle name="强调文字颜色 2" xfId="61"/>
    <cellStyle name="40% - 强调文字颜色 1" xfId="62"/>
    <cellStyle name="60% - 强调文字颜色 2" xfId="63"/>
    <cellStyle name="40% - 强调文字颜色 2" xfId="64"/>
    <cellStyle name="强调文字颜色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B1">
      <selection activeCell="D38" sqref="D38"/>
    </sheetView>
  </sheetViews>
  <sheetFormatPr defaultColWidth="8.75390625" defaultRowHeight="14.25"/>
  <cols>
    <col min="1" max="1" width="4.25390625" style="2" customWidth="1"/>
    <col min="2" max="2" width="10.25390625" style="3" customWidth="1"/>
    <col min="3" max="3" width="15.125" style="3" customWidth="1"/>
    <col min="4" max="4" width="17.125" style="3" customWidth="1"/>
    <col min="5" max="5" width="13.50390625" style="3" customWidth="1"/>
    <col min="6" max="6" width="15.625" style="3" customWidth="1"/>
    <col min="7" max="7" width="13.25390625" style="4" customWidth="1"/>
    <col min="8" max="8" width="13.375" style="3" customWidth="1"/>
    <col min="9" max="9" width="11.25390625" style="5" customWidth="1"/>
    <col min="10" max="10" width="14.50390625" style="2" customWidth="1"/>
    <col min="11" max="11" width="11.75390625" style="6" customWidth="1"/>
    <col min="12" max="12" width="17.50390625" style="2" customWidth="1"/>
    <col min="13" max="13" width="11.375" style="2" customWidth="1"/>
    <col min="14" max="33" width="9.00390625" style="2" bestFit="1" customWidth="1"/>
    <col min="34" max="16384" width="8.75390625" style="2" customWidth="1"/>
  </cols>
  <sheetData>
    <row r="1" spans="1:3" ht="12" customHeight="1">
      <c r="A1" s="7" t="s">
        <v>0</v>
      </c>
      <c r="B1" s="7"/>
      <c r="C1" s="7"/>
    </row>
    <row r="2" spans="1:12" ht="24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 customHeight="1">
      <c r="B3" s="9"/>
      <c r="C3" s="9"/>
      <c r="D3" s="9"/>
      <c r="E3" s="9"/>
      <c r="F3" s="9"/>
      <c r="G3" s="28"/>
      <c r="H3" s="9"/>
      <c r="L3" s="35" t="s">
        <v>2</v>
      </c>
    </row>
    <row r="4" spans="1:12" s="1" customFormat="1" ht="14.25" customHeight="1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29" t="s">
        <v>8</v>
      </c>
      <c r="G4" s="30" t="s">
        <v>9</v>
      </c>
      <c r="H4" s="31" t="s">
        <v>10</v>
      </c>
      <c r="I4" s="36"/>
      <c r="J4" s="37" t="s">
        <v>11</v>
      </c>
      <c r="K4" s="36"/>
      <c r="L4" s="11" t="s">
        <v>12</v>
      </c>
    </row>
    <row r="5" spans="1:12" s="1" customFormat="1" ht="30.75" customHeight="1">
      <c r="A5" s="13"/>
      <c r="B5" s="14"/>
      <c r="C5" s="15"/>
      <c r="D5" s="14"/>
      <c r="E5" s="14"/>
      <c r="F5" s="32"/>
      <c r="G5" s="33"/>
      <c r="H5" s="34" t="s">
        <v>13</v>
      </c>
      <c r="I5" s="38" t="s">
        <v>14</v>
      </c>
      <c r="J5" s="38" t="s">
        <v>15</v>
      </c>
      <c r="K5" s="38" t="s">
        <v>14</v>
      </c>
      <c r="L5" s="14"/>
    </row>
    <row r="6" spans="1:13" s="1" customFormat="1" ht="17.25" customHeight="1">
      <c r="A6" s="16"/>
      <c r="B6" s="17" t="s">
        <v>16</v>
      </c>
      <c r="C6" s="18">
        <f>SUM(C7+C11+C12+C13+C14+C17+C18+C20+C21+C22+C23+C24+C26+C27+C28+C29+C30+C32+C33+C34)</f>
        <v>865636916</v>
      </c>
      <c r="D6" s="18">
        <f aca="true" t="shared" si="0" ref="D6:K6">SUM(D7+D11+D12+D13+D14+D17+D18+D20+D21+D22+D23+D24+D26+D27+D28+D29+D30+D32+D33+D34)</f>
        <v>638630000</v>
      </c>
      <c r="E6" s="18">
        <f t="shared" si="0"/>
        <v>73918700</v>
      </c>
      <c r="F6" s="18">
        <f t="shared" si="0"/>
        <v>153088216</v>
      </c>
      <c r="G6" s="18">
        <f t="shared" si="0"/>
        <v>15481109</v>
      </c>
      <c r="H6" s="18">
        <f t="shared" si="0"/>
        <v>544474688</v>
      </c>
      <c r="I6" s="18">
        <f t="shared" si="0"/>
        <v>6559936</v>
      </c>
      <c r="J6" s="18">
        <f t="shared" si="0"/>
        <v>321162228</v>
      </c>
      <c r="K6" s="18">
        <f t="shared" si="0"/>
        <v>8921173</v>
      </c>
      <c r="L6" s="39"/>
      <c r="M6" s="45"/>
    </row>
    <row r="7" spans="1:13" s="1" customFormat="1" ht="13.5" customHeight="1">
      <c r="A7" s="16"/>
      <c r="B7" s="19" t="s">
        <v>17</v>
      </c>
      <c r="C7" s="20">
        <f>SUM(C8:C10)</f>
        <v>21018671</v>
      </c>
      <c r="D7" s="20">
        <f>SUM(D8:D10)</f>
        <v>17330000</v>
      </c>
      <c r="E7" s="20">
        <f>SUM(E8:E10)</f>
        <v>1077900</v>
      </c>
      <c r="F7" s="20">
        <f>SUM(F8:F10)</f>
        <v>2610771</v>
      </c>
      <c r="G7" s="20">
        <f>I7+K7</f>
        <v>253237</v>
      </c>
      <c r="H7" s="20">
        <f>I7*83</f>
        <v>21018671</v>
      </c>
      <c r="I7" s="20">
        <f>SUM(I8:I10)</f>
        <v>253237</v>
      </c>
      <c r="J7" s="20">
        <f>K7*32</f>
        <v>0</v>
      </c>
      <c r="K7" s="20">
        <f>SUM(K8:K10)</f>
        <v>0</v>
      </c>
      <c r="L7" s="40"/>
      <c r="M7" s="45"/>
    </row>
    <row r="8" spans="1:13" s="1" customFormat="1" ht="13.5" customHeight="1">
      <c r="A8" s="16">
        <v>1</v>
      </c>
      <c r="B8" s="19" t="s">
        <v>18</v>
      </c>
      <c r="C8" s="21">
        <f>H8+J8</f>
        <v>12823915</v>
      </c>
      <c r="D8" s="22">
        <v>11000000</v>
      </c>
      <c r="E8" s="20">
        <v>328800</v>
      </c>
      <c r="F8" s="20">
        <f>C8-D8-E8</f>
        <v>1495115</v>
      </c>
      <c r="G8" s="20">
        <f aca="true" t="shared" si="1" ref="G8:G34">I8+K8</f>
        <v>154505</v>
      </c>
      <c r="H8" s="20">
        <f aca="true" t="shared" si="2" ref="H8:H34">I8*83</f>
        <v>12823915</v>
      </c>
      <c r="I8" s="20">
        <v>154505</v>
      </c>
      <c r="J8" s="20">
        <f aca="true" t="shared" si="3" ref="J8:J34">K8*32</f>
        <v>0</v>
      </c>
      <c r="K8" s="20">
        <v>0</v>
      </c>
      <c r="L8" s="40"/>
      <c r="M8" s="45"/>
    </row>
    <row r="9" spans="1:12" s="1" customFormat="1" ht="13.5" customHeight="1">
      <c r="A9" s="16">
        <v>2</v>
      </c>
      <c r="B9" s="19" t="s">
        <v>19</v>
      </c>
      <c r="C9" s="21">
        <f>H9+J9</f>
        <v>4098540</v>
      </c>
      <c r="D9" s="22">
        <v>3400000</v>
      </c>
      <c r="E9" s="20">
        <v>702000</v>
      </c>
      <c r="F9" s="20">
        <f>C9-D9-E9</f>
        <v>-3460</v>
      </c>
      <c r="G9" s="20">
        <f t="shared" si="1"/>
        <v>49380</v>
      </c>
      <c r="H9" s="20">
        <f t="shared" si="2"/>
        <v>4098540</v>
      </c>
      <c r="I9" s="20">
        <v>49380</v>
      </c>
      <c r="J9" s="20">
        <f t="shared" si="3"/>
        <v>0</v>
      </c>
      <c r="K9" s="20">
        <v>0</v>
      </c>
      <c r="L9" s="41" t="s">
        <v>20</v>
      </c>
    </row>
    <row r="10" spans="1:12" s="1" customFormat="1" ht="13.5" customHeight="1">
      <c r="A10" s="16">
        <v>3</v>
      </c>
      <c r="B10" s="19" t="s">
        <v>21</v>
      </c>
      <c r="C10" s="21">
        <f aca="true" t="shared" si="4" ref="C10:C15">H10+J10</f>
        <v>4096216</v>
      </c>
      <c r="D10" s="22">
        <v>2930000</v>
      </c>
      <c r="E10" s="20">
        <v>47100</v>
      </c>
      <c r="F10" s="20">
        <f aca="true" t="shared" si="5" ref="F10:F15">C10-D10-E10</f>
        <v>1119116</v>
      </c>
      <c r="G10" s="20">
        <f t="shared" si="1"/>
        <v>49352</v>
      </c>
      <c r="H10" s="20">
        <f t="shared" si="2"/>
        <v>4096216</v>
      </c>
      <c r="I10" s="20">
        <v>49352</v>
      </c>
      <c r="J10" s="20">
        <f t="shared" si="3"/>
        <v>0</v>
      </c>
      <c r="K10" s="20">
        <v>0</v>
      </c>
      <c r="L10" s="40"/>
    </row>
    <row r="11" spans="1:12" s="1" customFormat="1" ht="13.5" customHeight="1">
      <c r="A11" s="16">
        <v>4</v>
      </c>
      <c r="B11" s="19" t="s">
        <v>22</v>
      </c>
      <c r="C11" s="21">
        <f t="shared" si="4"/>
        <v>30972944</v>
      </c>
      <c r="D11" s="22">
        <v>24000000</v>
      </c>
      <c r="E11" s="20">
        <v>9900</v>
      </c>
      <c r="F11" s="20">
        <f t="shared" si="5"/>
        <v>6963044</v>
      </c>
      <c r="G11" s="20">
        <f t="shared" si="1"/>
        <v>373168</v>
      </c>
      <c r="H11" s="20">
        <f t="shared" si="2"/>
        <v>30972944</v>
      </c>
      <c r="I11" s="22">
        <v>373168</v>
      </c>
      <c r="J11" s="20">
        <f t="shared" si="3"/>
        <v>0</v>
      </c>
      <c r="K11" s="20">
        <v>0</v>
      </c>
      <c r="L11" s="40"/>
    </row>
    <row r="12" spans="1:12" s="1" customFormat="1" ht="13.5" customHeight="1">
      <c r="A12" s="16">
        <v>5</v>
      </c>
      <c r="B12" s="19" t="s">
        <v>23</v>
      </c>
      <c r="C12" s="21">
        <f t="shared" si="4"/>
        <v>32585800</v>
      </c>
      <c r="D12" s="22">
        <v>25000000</v>
      </c>
      <c r="E12" s="20">
        <v>304300</v>
      </c>
      <c r="F12" s="20">
        <f t="shared" si="5"/>
        <v>7281500</v>
      </c>
      <c r="G12" s="20">
        <f t="shared" si="1"/>
        <v>392600</v>
      </c>
      <c r="H12" s="20">
        <f t="shared" si="2"/>
        <v>32585800</v>
      </c>
      <c r="I12" s="22">
        <v>392600</v>
      </c>
      <c r="J12" s="20">
        <f t="shared" si="3"/>
        <v>0</v>
      </c>
      <c r="K12" s="20">
        <v>0</v>
      </c>
      <c r="L12" s="40"/>
    </row>
    <row r="13" spans="1:12" s="1" customFormat="1" ht="13.5" customHeight="1">
      <c r="A13" s="16">
        <v>6</v>
      </c>
      <c r="B13" s="19" t="s">
        <v>24</v>
      </c>
      <c r="C13" s="21">
        <f t="shared" si="4"/>
        <v>18986582</v>
      </c>
      <c r="D13" s="22">
        <v>15000000</v>
      </c>
      <c r="E13" s="20">
        <v>2166900</v>
      </c>
      <c r="F13" s="20">
        <f t="shared" si="5"/>
        <v>1819682</v>
      </c>
      <c r="G13" s="20">
        <f t="shared" si="1"/>
        <v>228754</v>
      </c>
      <c r="H13" s="20">
        <f t="shared" si="2"/>
        <v>18986582</v>
      </c>
      <c r="I13" s="22">
        <v>228754</v>
      </c>
      <c r="J13" s="20">
        <f t="shared" si="3"/>
        <v>0</v>
      </c>
      <c r="K13" s="20">
        <v>0</v>
      </c>
      <c r="L13" s="40"/>
    </row>
    <row r="14" spans="1:12" s="1" customFormat="1" ht="13.5" customHeight="1">
      <c r="A14" s="16"/>
      <c r="B14" s="23" t="s">
        <v>25</v>
      </c>
      <c r="C14" s="24">
        <f>SUM(C15:C16)</f>
        <v>24196077</v>
      </c>
      <c r="D14" s="24">
        <f>SUM(D15:D16)</f>
        <v>18600000</v>
      </c>
      <c r="E14" s="24">
        <f>SUM(E15:E16)</f>
        <v>1674500</v>
      </c>
      <c r="F14" s="24">
        <f>SUM(F15:F16)</f>
        <v>3921577</v>
      </c>
      <c r="G14" s="24">
        <f t="shared" si="1"/>
        <v>291519</v>
      </c>
      <c r="H14" s="24">
        <f t="shared" si="2"/>
        <v>24196077</v>
      </c>
      <c r="I14" s="24">
        <f>SUM(I15:I16)</f>
        <v>291519</v>
      </c>
      <c r="J14" s="24">
        <f t="shared" si="3"/>
        <v>0</v>
      </c>
      <c r="K14" s="24">
        <v>0</v>
      </c>
      <c r="L14" s="42"/>
    </row>
    <row r="15" spans="1:12" s="1" customFormat="1" ht="13.5" customHeight="1">
      <c r="A15" s="16">
        <v>7</v>
      </c>
      <c r="B15" s="23" t="s">
        <v>26</v>
      </c>
      <c r="C15" s="25">
        <f aca="true" t="shared" si="6" ref="C15:C19">H15+J15</f>
        <v>20782453</v>
      </c>
      <c r="D15" s="26">
        <v>16000000</v>
      </c>
      <c r="E15" s="24">
        <v>1602800</v>
      </c>
      <c r="F15" s="24">
        <f>C15-D15-E15</f>
        <v>3179653</v>
      </c>
      <c r="G15" s="24">
        <f t="shared" si="1"/>
        <v>250391</v>
      </c>
      <c r="H15" s="24">
        <f t="shared" si="2"/>
        <v>20782453</v>
      </c>
      <c r="I15" s="24">
        <v>250391</v>
      </c>
      <c r="J15" s="24">
        <f t="shared" si="3"/>
        <v>0</v>
      </c>
      <c r="K15" s="24">
        <v>0</v>
      </c>
      <c r="L15" s="42"/>
    </row>
    <row r="16" spans="1:12" s="1" customFormat="1" ht="13.5" customHeight="1">
      <c r="A16" s="16">
        <v>8</v>
      </c>
      <c r="B16" s="23" t="s">
        <v>27</v>
      </c>
      <c r="C16" s="25">
        <f t="shared" si="6"/>
        <v>3413624</v>
      </c>
      <c r="D16" s="26">
        <v>2600000</v>
      </c>
      <c r="E16" s="24">
        <v>71700</v>
      </c>
      <c r="F16" s="24">
        <f aca="true" t="shared" si="7" ref="F16:F34">C16-D16-E16</f>
        <v>741924</v>
      </c>
      <c r="G16" s="24">
        <f t="shared" si="1"/>
        <v>41128</v>
      </c>
      <c r="H16" s="24">
        <f t="shared" si="2"/>
        <v>3413624</v>
      </c>
      <c r="I16" s="24">
        <v>41128</v>
      </c>
      <c r="J16" s="24">
        <f t="shared" si="3"/>
        <v>0</v>
      </c>
      <c r="K16" s="24">
        <v>0</v>
      </c>
      <c r="L16" s="42"/>
    </row>
    <row r="17" spans="1:12" s="1" customFormat="1" ht="13.5" customHeight="1">
      <c r="A17" s="16">
        <v>9</v>
      </c>
      <c r="B17" s="19" t="s">
        <v>28</v>
      </c>
      <c r="C17" s="21">
        <f t="shared" si="6"/>
        <v>75234769</v>
      </c>
      <c r="D17" s="22">
        <v>57000000</v>
      </c>
      <c r="E17" s="20">
        <v>4394700</v>
      </c>
      <c r="F17" s="20">
        <f t="shared" si="7"/>
        <v>13840069</v>
      </c>
      <c r="G17" s="20">
        <f t="shared" si="1"/>
        <v>906443</v>
      </c>
      <c r="H17" s="20">
        <f t="shared" si="2"/>
        <v>75234769</v>
      </c>
      <c r="I17" s="22">
        <v>906443</v>
      </c>
      <c r="J17" s="20">
        <f t="shared" si="3"/>
        <v>0</v>
      </c>
      <c r="K17" s="20">
        <v>0</v>
      </c>
      <c r="L17" s="40"/>
    </row>
    <row r="18" spans="1:12" s="1" customFormat="1" ht="13.5" customHeight="1">
      <c r="A18" s="16"/>
      <c r="B18" s="19" t="s">
        <v>29</v>
      </c>
      <c r="C18" s="21">
        <f>C19</f>
        <v>22209721</v>
      </c>
      <c r="D18" s="21">
        <f>D19</f>
        <v>15000000</v>
      </c>
      <c r="E18" s="21">
        <f>E19</f>
        <v>223700</v>
      </c>
      <c r="F18" s="21">
        <f>F19</f>
        <v>6986021</v>
      </c>
      <c r="G18" s="20">
        <f t="shared" si="1"/>
        <v>267587</v>
      </c>
      <c r="H18" s="20">
        <f t="shared" si="2"/>
        <v>22209721</v>
      </c>
      <c r="I18" s="22">
        <f>SUM(I19)</f>
        <v>267587</v>
      </c>
      <c r="J18" s="20">
        <f t="shared" si="3"/>
        <v>0</v>
      </c>
      <c r="K18" s="20">
        <v>0</v>
      </c>
      <c r="L18" s="40"/>
    </row>
    <row r="19" spans="1:12" s="1" customFormat="1" ht="13.5" customHeight="1">
      <c r="A19" s="16">
        <v>10</v>
      </c>
      <c r="B19" s="19" t="s">
        <v>30</v>
      </c>
      <c r="C19" s="21">
        <f>H19+J19</f>
        <v>22209721</v>
      </c>
      <c r="D19" s="22">
        <v>15000000</v>
      </c>
      <c r="E19" s="20">
        <v>223700</v>
      </c>
      <c r="F19" s="20">
        <f t="shared" si="7"/>
        <v>6986021</v>
      </c>
      <c r="G19" s="20">
        <f t="shared" si="1"/>
        <v>267587</v>
      </c>
      <c r="H19" s="20">
        <f t="shared" si="2"/>
        <v>22209721</v>
      </c>
      <c r="I19" s="22">
        <v>267587</v>
      </c>
      <c r="J19" s="20">
        <f t="shared" si="3"/>
        <v>0</v>
      </c>
      <c r="K19" s="20">
        <v>0</v>
      </c>
      <c r="L19" s="40"/>
    </row>
    <row r="20" spans="1:12" s="1" customFormat="1" ht="13.5" customHeight="1">
      <c r="A20" s="16">
        <v>11</v>
      </c>
      <c r="B20" s="19" t="s">
        <v>31</v>
      </c>
      <c r="C20" s="21">
        <f aca="true" t="shared" si="8" ref="C20:C25">H20+J20</f>
        <v>34859585</v>
      </c>
      <c r="D20" s="22">
        <v>26000000</v>
      </c>
      <c r="E20" s="20">
        <v>186300</v>
      </c>
      <c r="F20" s="20">
        <f t="shared" si="7"/>
        <v>8673285</v>
      </c>
      <c r="G20" s="20">
        <f t="shared" si="1"/>
        <v>419995</v>
      </c>
      <c r="H20" s="20">
        <f t="shared" si="2"/>
        <v>34859585</v>
      </c>
      <c r="I20" s="22">
        <v>419995</v>
      </c>
      <c r="J20" s="20">
        <f t="shared" si="3"/>
        <v>0</v>
      </c>
      <c r="K20" s="20">
        <v>0</v>
      </c>
      <c r="L20" s="40"/>
    </row>
    <row r="21" spans="1:12" s="1" customFormat="1" ht="13.5" customHeight="1">
      <c r="A21" s="16">
        <v>12</v>
      </c>
      <c r="B21" s="19" t="s">
        <v>32</v>
      </c>
      <c r="C21" s="21">
        <f t="shared" si="8"/>
        <v>36839206</v>
      </c>
      <c r="D21" s="22">
        <v>28000000</v>
      </c>
      <c r="E21" s="20">
        <v>2681300</v>
      </c>
      <c r="F21" s="20">
        <f t="shared" si="7"/>
        <v>6157906</v>
      </c>
      <c r="G21" s="20">
        <f t="shared" si="1"/>
        <v>466202</v>
      </c>
      <c r="H21" s="20">
        <f t="shared" si="2"/>
        <v>35417926</v>
      </c>
      <c r="I21" s="22">
        <v>426722</v>
      </c>
      <c r="J21" s="20">
        <f aca="true" t="shared" si="9" ref="J21:J34">K21*36</f>
        <v>1421280</v>
      </c>
      <c r="K21" s="43">
        <v>39480</v>
      </c>
      <c r="L21" s="40"/>
    </row>
    <row r="22" spans="1:12" s="1" customFormat="1" ht="13.5" customHeight="1">
      <c r="A22" s="16">
        <v>13</v>
      </c>
      <c r="B22" s="19" t="s">
        <v>33</v>
      </c>
      <c r="C22" s="21">
        <f t="shared" si="8"/>
        <v>71257309</v>
      </c>
      <c r="D22" s="22">
        <v>71000000</v>
      </c>
      <c r="E22" s="20">
        <v>25246500</v>
      </c>
      <c r="F22" s="20">
        <f t="shared" si="7"/>
        <v>-24989191</v>
      </c>
      <c r="G22" s="20">
        <f t="shared" si="1"/>
        <v>1465896</v>
      </c>
      <c r="H22" s="20">
        <f t="shared" si="2"/>
        <v>32643817</v>
      </c>
      <c r="I22" s="22">
        <v>393299</v>
      </c>
      <c r="J22" s="20">
        <f t="shared" si="9"/>
        <v>38613492</v>
      </c>
      <c r="K22" s="43">
        <v>1072597</v>
      </c>
      <c r="L22" s="41" t="s">
        <v>34</v>
      </c>
    </row>
    <row r="23" spans="1:12" s="1" customFormat="1" ht="13.5" customHeight="1">
      <c r="A23" s="16">
        <v>14</v>
      </c>
      <c r="B23" s="19" t="s">
        <v>35</v>
      </c>
      <c r="C23" s="21">
        <f t="shared" si="8"/>
        <v>71279376</v>
      </c>
      <c r="D23" s="22">
        <v>51000000</v>
      </c>
      <c r="E23" s="20">
        <v>367400</v>
      </c>
      <c r="F23" s="20">
        <f t="shared" si="7"/>
        <v>19911976</v>
      </c>
      <c r="G23" s="20">
        <f t="shared" si="1"/>
        <v>1628971</v>
      </c>
      <c r="H23" s="20">
        <f t="shared" si="2"/>
        <v>22315380</v>
      </c>
      <c r="I23" s="20">
        <v>268860</v>
      </c>
      <c r="J23" s="20">
        <f t="shared" si="9"/>
        <v>48963996</v>
      </c>
      <c r="K23" s="43">
        <v>1360111</v>
      </c>
      <c r="L23" s="40"/>
    </row>
    <row r="24" spans="1:12" s="1" customFormat="1" ht="13.5" customHeight="1">
      <c r="A24" s="16"/>
      <c r="B24" s="19" t="s">
        <v>36</v>
      </c>
      <c r="C24" s="21">
        <f>C25</f>
        <v>49025816</v>
      </c>
      <c r="D24" s="21">
        <f>D25</f>
        <v>36000000</v>
      </c>
      <c r="E24" s="21">
        <f>E25</f>
        <v>13309600</v>
      </c>
      <c r="F24" s="21">
        <f>F25</f>
        <v>-283784</v>
      </c>
      <c r="G24" s="20">
        <f t="shared" si="1"/>
        <v>992027</v>
      </c>
      <c r="H24" s="20">
        <f t="shared" si="2"/>
        <v>23509916</v>
      </c>
      <c r="I24" s="22">
        <f>SUM(I25)</f>
        <v>283252</v>
      </c>
      <c r="J24" s="20">
        <f t="shared" si="9"/>
        <v>25515900</v>
      </c>
      <c r="K24" s="22">
        <f>SUM(K25)</f>
        <v>708775</v>
      </c>
      <c r="L24" s="40"/>
    </row>
    <row r="25" spans="1:12" s="1" customFormat="1" ht="13.5" customHeight="1">
      <c r="A25" s="16">
        <v>15</v>
      </c>
      <c r="B25" s="19" t="s">
        <v>37</v>
      </c>
      <c r="C25" s="21">
        <f>H25+J25</f>
        <v>49025816</v>
      </c>
      <c r="D25" s="22">
        <v>36000000</v>
      </c>
      <c r="E25" s="20">
        <v>13309600</v>
      </c>
      <c r="F25" s="20">
        <f t="shared" si="7"/>
        <v>-283784</v>
      </c>
      <c r="G25" s="20">
        <f t="shared" si="1"/>
        <v>992027</v>
      </c>
      <c r="H25" s="20">
        <f t="shared" si="2"/>
        <v>23509916</v>
      </c>
      <c r="I25" s="22">
        <v>283252</v>
      </c>
      <c r="J25" s="20">
        <f t="shared" si="9"/>
        <v>25515900</v>
      </c>
      <c r="K25" s="43">
        <v>708775</v>
      </c>
      <c r="L25" s="41" t="s">
        <v>38</v>
      </c>
    </row>
    <row r="26" spans="1:12" s="1" customFormat="1" ht="13.5" customHeight="1">
      <c r="A26" s="16">
        <v>16</v>
      </c>
      <c r="B26" s="19" t="s">
        <v>39</v>
      </c>
      <c r="C26" s="21">
        <f aca="true" t="shared" si="10" ref="C26:C31">H26+J26</f>
        <v>75830900</v>
      </c>
      <c r="D26" s="22">
        <v>43000000</v>
      </c>
      <c r="E26" s="20">
        <v>39000</v>
      </c>
      <c r="F26" s="20">
        <f t="shared" si="7"/>
        <v>32791900</v>
      </c>
      <c r="G26" s="20">
        <f t="shared" si="1"/>
        <v>1935266</v>
      </c>
      <c r="H26" s="20">
        <f t="shared" si="2"/>
        <v>10880636</v>
      </c>
      <c r="I26" s="20">
        <v>131092</v>
      </c>
      <c r="J26" s="20">
        <f t="shared" si="9"/>
        <v>64950264</v>
      </c>
      <c r="K26" s="43">
        <v>1804174</v>
      </c>
      <c r="L26" s="40"/>
    </row>
    <row r="27" spans="1:12" s="1" customFormat="1" ht="13.5" customHeight="1">
      <c r="A27" s="16">
        <v>17</v>
      </c>
      <c r="B27" s="19" t="s">
        <v>40</v>
      </c>
      <c r="C27" s="21">
        <f t="shared" si="10"/>
        <v>39863654</v>
      </c>
      <c r="D27" s="22">
        <v>24000000</v>
      </c>
      <c r="E27" s="20">
        <v>5088300</v>
      </c>
      <c r="F27" s="20">
        <f t="shared" si="7"/>
        <v>10775354</v>
      </c>
      <c r="G27" s="20">
        <f t="shared" si="1"/>
        <v>1020157</v>
      </c>
      <c r="H27" s="20">
        <f t="shared" si="2"/>
        <v>5541578</v>
      </c>
      <c r="I27" s="22">
        <v>66766</v>
      </c>
      <c r="J27" s="20">
        <f t="shared" si="9"/>
        <v>34322076</v>
      </c>
      <c r="K27" s="43">
        <v>953391</v>
      </c>
      <c r="L27" s="40"/>
    </row>
    <row r="28" spans="1:12" s="1" customFormat="1" ht="13.5" customHeight="1">
      <c r="A28" s="16">
        <v>18</v>
      </c>
      <c r="B28" s="19" t="s">
        <v>41</v>
      </c>
      <c r="C28" s="21">
        <f t="shared" si="10"/>
        <v>6682680</v>
      </c>
      <c r="D28" s="22">
        <v>4700000</v>
      </c>
      <c r="E28" s="20">
        <v>428500</v>
      </c>
      <c r="F28" s="20">
        <f t="shared" si="7"/>
        <v>1554180</v>
      </c>
      <c r="G28" s="20">
        <f t="shared" si="1"/>
        <v>185630</v>
      </c>
      <c r="H28" s="20">
        <f t="shared" si="2"/>
        <v>0</v>
      </c>
      <c r="I28" s="20">
        <v>0</v>
      </c>
      <c r="J28" s="20">
        <f t="shared" si="9"/>
        <v>6682680</v>
      </c>
      <c r="K28" s="43">
        <v>185630</v>
      </c>
      <c r="L28" s="40"/>
    </row>
    <row r="29" spans="1:12" s="1" customFormat="1" ht="13.5" customHeight="1">
      <c r="A29" s="16">
        <v>19</v>
      </c>
      <c r="B29" s="19" t="s">
        <v>42</v>
      </c>
      <c r="C29" s="21">
        <f t="shared" si="10"/>
        <v>17896353</v>
      </c>
      <c r="D29" s="22">
        <v>13000000</v>
      </c>
      <c r="E29" s="20">
        <v>1799000</v>
      </c>
      <c r="F29" s="20">
        <f t="shared" si="7"/>
        <v>3097353</v>
      </c>
      <c r="G29" s="20">
        <f t="shared" si="1"/>
        <v>408945</v>
      </c>
      <c r="H29" s="20">
        <f t="shared" si="2"/>
        <v>5605737</v>
      </c>
      <c r="I29" s="20">
        <v>67539</v>
      </c>
      <c r="J29" s="20">
        <f t="shared" si="9"/>
        <v>12290616</v>
      </c>
      <c r="K29" s="43">
        <v>341406</v>
      </c>
      <c r="L29" s="40"/>
    </row>
    <row r="30" spans="1:12" s="1" customFormat="1" ht="13.5" customHeight="1">
      <c r="A30" s="16"/>
      <c r="B30" s="19" t="s">
        <v>43</v>
      </c>
      <c r="C30" s="21">
        <f>C31</f>
        <v>45092509</v>
      </c>
      <c r="D30" s="21">
        <f>D31</f>
        <v>33000000</v>
      </c>
      <c r="E30" s="21">
        <f>E31</f>
        <v>394500</v>
      </c>
      <c r="F30" s="21">
        <f>F31</f>
        <v>11698009</v>
      </c>
      <c r="G30" s="20">
        <f t="shared" si="1"/>
        <v>760904</v>
      </c>
      <c r="H30" s="20">
        <f t="shared" si="2"/>
        <v>31257385</v>
      </c>
      <c r="I30" s="20">
        <f>SUM(I31)</f>
        <v>376595</v>
      </c>
      <c r="J30" s="20">
        <f t="shared" si="9"/>
        <v>13835124</v>
      </c>
      <c r="K30" s="20">
        <f>SUM(K31)</f>
        <v>384309</v>
      </c>
      <c r="L30" s="40"/>
    </row>
    <row r="31" spans="1:12" s="1" customFormat="1" ht="13.5" customHeight="1">
      <c r="A31" s="16">
        <v>20</v>
      </c>
      <c r="B31" s="19" t="s">
        <v>44</v>
      </c>
      <c r="C31" s="21">
        <f>H31+J31</f>
        <v>45092509</v>
      </c>
      <c r="D31" s="22">
        <v>33000000</v>
      </c>
      <c r="E31" s="20">
        <v>394500</v>
      </c>
      <c r="F31" s="20">
        <f t="shared" si="7"/>
        <v>11698009</v>
      </c>
      <c r="G31" s="20">
        <f t="shared" si="1"/>
        <v>760904</v>
      </c>
      <c r="H31" s="20">
        <f t="shared" si="2"/>
        <v>31257385</v>
      </c>
      <c r="I31" s="20">
        <v>376595</v>
      </c>
      <c r="J31" s="20">
        <f t="shared" si="9"/>
        <v>13835124</v>
      </c>
      <c r="K31" s="43">
        <v>384309</v>
      </c>
      <c r="L31" s="40"/>
    </row>
    <row r="32" spans="1:12" ht="13.5" customHeight="1">
      <c r="A32" s="27">
        <v>21</v>
      </c>
      <c r="B32" s="19" t="s">
        <v>45</v>
      </c>
      <c r="C32" s="21">
        <f>H32+J32</f>
        <v>45532128</v>
      </c>
      <c r="D32" s="22">
        <v>26000000</v>
      </c>
      <c r="E32" s="20">
        <v>2502000</v>
      </c>
      <c r="F32" s="20">
        <f t="shared" si="7"/>
        <v>17030128</v>
      </c>
      <c r="G32" s="20">
        <f t="shared" si="1"/>
        <v>641154</v>
      </c>
      <c r="H32" s="20">
        <f t="shared" si="2"/>
        <v>39646776</v>
      </c>
      <c r="I32" s="22">
        <v>477672</v>
      </c>
      <c r="J32" s="20">
        <f t="shared" si="9"/>
        <v>5885352</v>
      </c>
      <c r="K32" s="43">
        <v>163482</v>
      </c>
      <c r="L32" s="40"/>
    </row>
    <row r="33" spans="1:12" ht="13.5" customHeight="1">
      <c r="A33" s="16">
        <v>22</v>
      </c>
      <c r="B33" s="19" t="s">
        <v>46</v>
      </c>
      <c r="C33" s="21">
        <f>H33+J33</f>
        <v>92450241</v>
      </c>
      <c r="D33" s="22">
        <v>66000000</v>
      </c>
      <c r="E33" s="20">
        <v>4800</v>
      </c>
      <c r="F33" s="20">
        <f t="shared" si="7"/>
        <v>26445441</v>
      </c>
      <c r="G33" s="20">
        <f t="shared" si="1"/>
        <v>2194189</v>
      </c>
      <c r="H33" s="20">
        <f t="shared" si="2"/>
        <v>23768793</v>
      </c>
      <c r="I33" s="20">
        <v>286371</v>
      </c>
      <c r="J33" s="20">
        <f t="shared" si="9"/>
        <v>68681448</v>
      </c>
      <c r="K33" s="43">
        <v>1907818</v>
      </c>
      <c r="L33" s="40"/>
    </row>
    <row r="34" spans="1:12" ht="13.5" customHeight="1">
      <c r="A34" s="27">
        <v>23</v>
      </c>
      <c r="B34" s="19" t="s">
        <v>47</v>
      </c>
      <c r="C34" s="21">
        <f>H34+J34</f>
        <v>53822595</v>
      </c>
      <c r="D34" s="22">
        <v>45000000</v>
      </c>
      <c r="E34" s="20">
        <v>12019600</v>
      </c>
      <c r="F34" s="20">
        <f t="shared" si="7"/>
        <v>-3197005</v>
      </c>
      <c r="G34" s="20">
        <f t="shared" si="1"/>
        <v>648465</v>
      </c>
      <c r="H34" s="20">
        <f t="shared" si="2"/>
        <v>53822595</v>
      </c>
      <c r="I34" s="20">
        <v>648465</v>
      </c>
      <c r="J34" s="20">
        <f t="shared" si="9"/>
        <v>0</v>
      </c>
      <c r="K34" s="20">
        <v>0</v>
      </c>
      <c r="L34" s="44" t="s">
        <v>48</v>
      </c>
    </row>
  </sheetData>
  <sheetProtection/>
  <mergeCells count="12">
    <mergeCell ref="A1:B1"/>
    <mergeCell ref="A2:L2"/>
    <mergeCell ref="H4:I4"/>
    <mergeCell ref="J4:K4"/>
    <mergeCell ref="A4:A5"/>
    <mergeCell ref="B4:B5"/>
    <mergeCell ref="C4:C5"/>
    <mergeCell ref="D4:D5"/>
    <mergeCell ref="E4:E5"/>
    <mergeCell ref="F4:F5"/>
    <mergeCell ref="G4:G5"/>
    <mergeCell ref="L4:L5"/>
  </mergeCells>
  <printOptions horizontalCentered="1" verticalCentered="1"/>
  <pageMargins left="0.28" right="0.29" top="0.56" bottom="0.37" header="0.51" footer="0.32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011105 水莉莉</dc:creator>
  <cp:keywords/>
  <dc:description/>
  <cp:lastModifiedBy>lyj</cp:lastModifiedBy>
  <cp:lastPrinted>2019-11-21T02:47:27Z</cp:lastPrinted>
  <dcterms:created xsi:type="dcterms:W3CDTF">2014-02-26T17:18:43Z</dcterms:created>
  <dcterms:modified xsi:type="dcterms:W3CDTF">2021-06-28T11:13:28Z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